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750" windowHeight="10480"/>
  </bookViews>
  <sheets>
    <sheet name="清单" sheetId="19" r:id="rId1"/>
  </sheets>
  <definedNames>
    <definedName name="_xlnm.Print_Area" localSheetId="0">清单!$A$1:$I$35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3349CE76B1614C17ABFA68AEA0FC80A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426575" y="1958340"/>
          <a:ext cx="1441450" cy="14116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17000571FC9F4CDBA6CC77A42019B288" descr="BON-WTA4-2814(不含桌屏)，BON-WTA4-2412(不含桌屏)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163050" y="4424045"/>
          <a:ext cx="1962150" cy="1033145"/>
        </a:xfrm>
        <a:prstGeom prst="rect">
          <a:avLst/>
        </a:prstGeom>
      </xdr:spPr>
    </xdr:pic>
  </etc:cellImage>
  <etc:cellImage>
    <xdr:pic>
      <xdr:nvPicPr>
        <xdr:cNvPr id="3" name="ID_3FBA45F53CBB4B939A53D4E5526F8FE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516110" y="6051550"/>
          <a:ext cx="1162685" cy="1690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B3E51179A0B84850A5D6A50BC39CCC6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677400" y="8084820"/>
          <a:ext cx="1183640" cy="1593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B572B1C8CC0D4FBF9CA31C8D9237D978" descr="]7G2RYQ5K3H[$WQGW@)0[~4"/>
        <xdr:cNvPicPr>
          <a:picLocks noChangeAspect="1"/>
        </xdr:cNvPicPr>
      </xdr:nvPicPr>
      <xdr:blipFill>
        <a:blip r:embed="rId5"/>
        <a:srcRect l="11754" t="35069" r="18040" b="4624"/>
        <a:stretch>
          <a:fillRect/>
        </a:stretch>
      </xdr:blipFill>
      <xdr:spPr>
        <a:xfrm>
          <a:off x="9274810" y="10166985"/>
          <a:ext cx="1699260" cy="1042035"/>
        </a:xfrm>
        <a:prstGeom prst="rect">
          <a:avLst/>
        </a:prstGeom>
      </xdr:spPr>
    </xdr:pic>
  </etc:cellImage>
  <etc:cellImage>
    <xdr:pic>
      <xdr:nvPicPr>
        <xdr:cNvPr id="22" name="ID_A7547B4C56D148328A496045CA3AB8AB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601200" y="11859895"/>
          <a:ext cx="1253490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35B9D06E90D347DF91067413315E67B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515475" y="13739495"/>
          <a:ext cx="1313180" cy="1473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CA6F470808D942EE83EDB7788AB62EAE" descr="YAS_I9(0{Z(7}QUVZIH(8Z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600565" y="15904210"/>
          <a:ext cx="1116965" cy="1099820"/>
        </a:xfrm>
        <a:prstGeom prst="rect">
          <a:avLst/>
        </a:prstGeom>
      </xdr:spPr>
    </xdr:pic>
  </etc:cellImage>
  <etc:cellImage>
    <xdr:pic>
      <xdr:nvPicPr>
        <xdr:cNvPr id="23" name="ID_CE0073A1158C4D9292D2287C49B8FF9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639300" y="17314545"/>
          <a:ext cx="1253490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63D411D6A9D441A0AA6C56C37EF8FA2F"/>
        <xdr:cNvPicPr>
          <a:picLocks noChangeAspect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092" t="38414" r="208" b="468"/>
        <a:stretch>
          <a:fillRect/>
        </a:stretch>
      </xdr:blipFill>
      <xdr:spPr>
        <a:xfrm>
          <a:off x="9324340" y="19044285"/>
          <a:ext cx="1727835" cy="1707515"/>
        </a:xfrm>
        <a:prstGeom prst="rect">
          <a:avLst/>
        </a:prstGeom>
      </xdr:spPr>
    </xdr:pic>
  </etc:cellImage>
  <etc:cellImage>
    <xdr:pic>
      <xdr:nvPicPr>
        <xdr:cNvPr id="6" name="ID_CB1D72771B8A4F8792FC570D8D7DBAD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348470" y="22416770"/>
          <a:ext cx="1441450" cy="14116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BD809BBED40041C5BCD58FDD42F4EAB9" descr="BON-WTA4-2814(不含桌屏)，BON-WTA4-2412(不含桌屏)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373235" y="24687530"/>
          <a:ext cx="1920240" cy="1010920"/>
        </a:xfrm>
        <a:prstGeom prst="rect">
          <a:avLst/>
        </a:prstGeom>
      </xdr:spPr>
    </xdr:pic>
  </etc:cellImage>
  <etc:cellImage>
    <xdr:pic>
      <xdr:nvPicPr>
        <xdr:cNvPr id="4" name="ID_B3D2E7C3FEB44709879FD076BAB8F30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651365" y="26054050"/>
          <a:ext cx="1162685" cy="1690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F68BFD3DAE664D8DBA78B33FEADEF25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694545" y="28001595"/>
          <a:ext cx="1183640" cy="1593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DB30F395291540BAAF4B9F8893B2D76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561195" y="30554295"/>
          <a:ext cx="1607820" cy="1330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BAF0FEDD67C045B3B5561ACA85EDEDB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639300" y="32237045"/>
          <a:ext cx="1253490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A9D1DCDFEF4E4B3DAB165D27F2F548E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515475" y="34148395"/>
          <a:ext cx="1313180" cy="1473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0B990C8B7583499EBB4D4283AE7AD2E3" descr="品尚PSA-CAB-2820高管柜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086215" y="36518215"/>
          <a:ext cx="2071370" cy="1415415"/>
        </a:xfrm>
        <a:prstGeom prst="rect">
          <a:avLst/>
        </a:prstGeom>
      </xdr:spPr>
    </xdr:pic>
  </etc:cellImage>
  <etc:cellImage>
    <xdr:pic>
      <xdr:nvPicPr>
        <xdr:cNvPr id="15" name="ID_F8139E75E9464E81802175DF2AF30F04" descr="品尚PSA-CAC-1607茶水柜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305925" y="38705155"/>
          <a:ext cx="1907540" cy="1310005"/>
        </a:xfrm>
        <a:prstGeom prst="rect">
          <a:avLst/>
        </a:prstGeom>
      </xdr:spPr>
    </xdr:pic>
  </etc:cellImage>
  <etc:cellImage>
    <xdr:pic>
      <xdr:nvPicPr>
        <xdr:cNvPr id="33" name="ID_E8DA963628DB4CE5915B507D932B126A" descr="品尚PSA-CAA-3220高管柜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321165" y="41596310"/>
          <a:ext cx="1702435" cy="1174115"/>
        </a:xfrm>
        <a:prstGeom prst="rect">
          <a:avLst/>
        </a:prstGeom>
      </xdr:spPr>
    </xdr:pic>
  </etc:cellImage>
  <etc:cellImage>
    <xdr:pic>
      <xdr:nvPicPr>
        <xdr:cNvPr id="34" name="ID_F5AAF92887B5477DB870E99C4F74AB39" descr="品尚PSA-CAC-1607茶水柜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305925" y="43708955"/>
          <a:ext cx="1907540" cy="131000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<sst xmlns="http://schemas.openxmlformats.org/spreadsheetml/2006/main" count="109" uniqueCount="55">
  <si>
    <t>安徽省DXL改造提升工程临湖楼办公家具采购工程量清单</t>
  </si>
  <si>
    <t>序号</t>
  </si>
  <si>
    <t>名称</t>
  </si>
  <si>
    <t>规格
（W*D*H）（mm）</t>
  </si>
  <si>
    <t>材质</t>
  </si>
  <si>
    <t>数量</t>
  </si>
  <si>
    <t>单位</t>
  </si>
  <si>
    <t>图片</t>
  </si>
  <si>
    <t>含税单价（元）</t>
  </si>
  <si>
    <t>含税合价（元）</t>
  </si>
  <si>
    <t>一层</t>
  </si>
  <si>
    <t>办公区A</t>
  </si>
  <si>
    <t>文件柜茶水柜组合</t>
  </si>
  <si>
    <t>2700W*450D*2000H</t>
  </si>
  <si>
    <t>1、基材：采用环保刨花板基材，三聚氰胺浸纸饰面，宜清洗、防划痕，承重力强，尺寸稳定性好。经防潮、防虫、防腐处理，强度高、刚性好、不变形，各种物理、化学性能指标均达到国家相关标准。
2、工艺：所有板件均双贴面、封四边，所有外部封边采用与板材颜色、纹理配套的优质激光封边条封边。
3、胶粘剂：采用优质胶粘剂。
4、五金：优质五金配件（BMB、海福乐等同类五金品牌）。                                                                                     
5、备注：上柜为玻璃门、下柜为木门；单侧门内可配置挂衣杆。</t>
  </si>
  <si>
    <t>组</t>
  </si>
  <si>
    <t>职员办公</t>
  </si>
  <si>
    <t>开放式 办公桌B</t>
  </si>
  <si>
    <t>1500W*700D*750/1050H</t>
  </si>
  <si>
    <r>
      <rPr>
        <sz val="10"/>
        <rFont val="宋体"/>
        <charset val="134"/>
        <scheme val="minor"/>
      </rPr>
      <t xml:space="preserve">1、基材：符合GB/T 4897-2015《刨花板》标准及GB 18580-2017《室内装饰装修材料 人造板及其制品中甲醛释放限量》标准。采用E1级环保刨花板，木纹色三聚氰胺浸纸饰面，宜清洗、防划痕，承重力强，尺寸稳定性好，含水率达到国家标准，甲醛释放量符合国标E1标准。
2、工艺：所有板件均双贴面、封四边，所有外部封边采用与板材颜色、纹理配套的优质激光封边条封边。
3、胶粘剂：采用优质胶粘剂。
</t>
    </r>
    <r>
      <rPr>
        <b/>
        <sz val="10"/>
        <rFont val="宋体"/>
        <charset val="134"/>
        <scheme val="minor"/>
      </rPr>
      <t>4、备注：配置钢制活动三抽柜；含桌上屏风，桌屏材质为布艺；台面下配置上线箱，台面含走线盒、含多媒体模块（三强两弱）。</t>
    </r>
  </si>
  <si>
    <t>张</t>
  </si>
  <si>
    <t>文件柜</t>
  </si>
  <si>
    <t>900W*400D*2000H</t>
  </si>
  <si>
    <t>1、基材：采用环保刨花板基材，三聚氰胺浸纸饰面，宜清洗、防划痕，承重力强，尺寸稳定性好。经防潮、防虫、防腐处理，强度高、刚性好、不变形，各种物理、化学性能指标均达到国家相关标准。
2、工艺：所有板件均双贴面、封四边，所有外部封边采用与板材颜色、纹理配套的优质激光封边条封边。
3、胶粘剂：采用优质胶粘剂。
4、五金：优质五金配件（BMB、海福乐等同类五金品牌）。
5、备注：上柜为玻璃门、下柜为木门。</t>
  </si>
  <si>
    <t>茶水柜</t>
  </si>
  <si>
    <t>1、基材：采用环保刨花板基材，三聚氰胺浸纸饰面，宜清洗、防划痕，承重力强，尺寸稳定性好。经防潮、防虫、防腐处理，强度高、刚性好、不变形，各种物理、化学性能指标均达到国家相关标准。
2、工艺：所有板件均双贴面、封四边，所有外部封边采用与板材颜色、纹理配套的优质激光封边条封边。
3、胶粘剂：采用优质胶粘剂。
4、五金：优质五金配件（BMB、海福乐等同类五金品牌）。
5、备注：上柜为玻璃门、中间为空格柜、下柜为木门。</t>
  </si>
  <si>
    <t>面试桌</t>
  </si>
  <si>
    <t>1800W*800D*750H</t>
  </si>
  <si>
    <t>1、材  质：采用环保刨花板基材，三聚氰胺浸纸饰面，宜清洗、防划痕，承重力强，尺寸稳定性好。经防潮、防虫、防腐处理，强度高、刚性好、不变形，各种物理、化学性能指标均达到国家相关标准。
2、工  艺：所有板件均双贴面、封四边，所有外部封边采用与板材颜色、纹理配套的优质激光封边条封边。
3、胶粘剂：采用优质胶粘剂。
4、脚  架：钢制脚架。</t>
  </si>
  <si>
    <t>椅子</t>
  </si>
  <si>
    <t>常规</t>
  </si>
  <si>
    <t>1、面    料：采用家具专业阻燃布艺，耐磨性强，并进行防火耐污处理。椅背为网状面料，弹性好、拉力强、透气性好，长时间使用，不松弛，无断裂。                                                                              2、扶    手：PU发泡扶手。
3、海    绵：采用高密度PU成型发海绵、及高密度裁切发海绵，反复坐压，不变形、不塌陷，防火性能优，阻燃性能良好。                                              
4、脚    架：钢制脚架。</t>
  </si>
  <si>
    <t>1000W*400D*1050H</t>
  </si>
  <si>
    <t>1、基材：采用环保刨花板基材，三聚氰胺浸纸饰面，宜清洗、防划痕，承重力强，尺寸稳定性好。经防潮、防虫、防腐处理，强度高、刚性好、不变形，各种物理、化学性能指标均达到国家相关标准。
2、工艺：所有板件均双贴面、封四边，所有外部封边采用与板材颜色、纹理配套的优质激光封边条封边。
3、胶粘剂：采用优质胶粘剂。
4、五金：优质五金配件（BMB、海福乐等同类五金品牌）。</t>
  </si>
  <si>
    <t>休闲区</t>
  </si>
  <si>
    <t>洽谈桌</t>
  </si>
  <si>
    <t>φ800*H750</t>
  </si>
  <si>
    <t>洽谈椅</t>
  </si>
  <si>
    <t>水吧桌</t>
  </si>
  <si>
    <t>5400W*500D*1000H</t>
  </si>
  <si>
    <t>1、材  质：采用环保刨花板基材，三聚氰胺浸纸饰面，宜清洗、防划痕，承重力强，尺寸稳定性好。经防潮、防虫、防腐处理，强度高、刚性好、不变形，各种物理、化学性能指标均达到国家相关标准。
2、工  艺：所有板件均双贴面、封四边，所有外部封边采用与板材颜色、纹理配套的优质激光封边条封边。
3、胶粘剂：采用优质胶粘剂。</t>
  </si>
  <si>
    <t>休闲椅</t>
  </si>
  <si>
    <t>1、面    料：采用优质西皮覆面，经筛选和特殊处理，具有虻孔少、皮质细腻、透气性能好、耐腐蚀等特点，长时间使用，不松弛，无断裂。
2、海    绵：采用高密度PU成型发海绵、及高密度裁切发海绵，反复坐压，不变形、不塌陷，防火性能优，阻燃性能良好。
3、脚    架：钢制脚架。</t>
  </si>
  <si>
    <t>二层</t>
  </si>
  <si>
    <t>洽谈区</t>
  </si>
  <si>
    <t>W2200*D900*H750</t>
  </si>
  <si>
    <t>领导办公室（20㎡）</t>
  </si>
  <si>
    <t>组合文件柜</t>
  </si>
  <si>
    <t>2800W*450D*2000H</t>
  </si>
  <si>
    <t>1、贴面用材：优质一级0.6mm厚天然木皮贴面，经过防虫防腐处理，耐磨性好，纹理清晰自然，色泽一致，实木封边。
2、基   材：优质环保中密度纤维板，经过耐酸碱、防虫、防腐处理，含水率达到国家标准，抗弯力强，不易变形。各种物理、化学性能指标均达到国家相关标准。
3、油   漆：优质水性油漆，引用先进油漆工艺，五底三面，透明度高、附着力强，涂层亮度均匀不褪色，色泽柔和，手感良好。                                              
4、配   件：优质五金配件（BMB、海福乐等同类五金品牌）。</t>
  </si>
  <si>
    <t>1200W*400D*800H</t>
  </si>
  <si>
    <t>1、贴 面 用 材：优质一级0.6mm厚天然木皮贴面，经过防虫防腐处理，耐磨性好，纹理清晰自然，色泽一致，实木封边。
2、基       材：优质环保中密度纤维板，经过耐酸碱、防虫、防腐处理，含水率达到国家标准，抗弯力强，不易变形。各种物理、化学性能指标均达到国家相关标准。
3、油       漆：优质水性油漆，引用先进油漆工艺，五底三面，透明度高、附着力强，涂层亮度均匀不褪色，色泽柔和，手感良好。                                              
4、配       件：优质五金配件（BMB、海福乐等同类五金品牌）。</t>
  </si>
  <si>
    <t>领导办公室（30㎡/35㎡）</t>
  </si>
  <si>
    <t>3200W*450D*2000H</t>
  </si>
  <si>
    <t>合计：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</si>
</sst>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3">
    <font>
      <sz val="11"/>
      <color theme="1"/>
      <name val="宋体"/>
      <charset val="134"/>
      <scheme val="minor"/>
    </font>
    <font>
      <sz val="18"/>
      <name val="宋体"/>
      <charset val="134"/>
      <scheme val="minor"/>
    </font>
    <font>
      <sz val="14"/>
      <name val="宋体"/>
      <charset val="134"/>
      <scheme val="minor"/>
    </font>
    <font>
      <sz val="11"/>
      <name val="宋体"/>
      <charset val="134"/>
      <scheme val="minor"/>
    </font>
    <font>
      <sz val="10"/>
      <name val="宋体"/>
      <charset val="134"/>
      <scheme val="minor"/>
    </font>
    <font>
      <b/>
      <sz val="16"/>
      <name val="宋体"/>
      <charset val="134"/>
      <scheme val="minor"/>
    </font>
    <font>
      <b/>
      <sz val="10"/>
      <name val="宋体"/>
      <charset val="134"/>
      <scheme val="minor"/>
    </font>
    <font>
      <b/>
      <sz val="11"/>
      <name val="宋体"/>
      <charset val="134"/>
    </font>
    <font>
      <b/>
      <sz val="10"/>
      <name val="宋体"/>
      <charset val="134"/>
    </font>
    <font>
      <sz val="11"/>
      <name val="宋体"/>
      <charset val="134"/>
    </font>
    <font>
      <sz val="10"/>
      <name val="宋体"/>
      <charset val="134"/>
    </font>
    <font>
      <sz val="8.5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Helv"/>
      <charset val="134"/>
    </font>
    <font>
      <sz val="12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 applyBorder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2" borderId="3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4" applyNumberFormat="0" applyFill="0" applyAlignment="0" applyProtection="0">
      <alignment vertical="center"/>
    </xf>
    <xf numFmtId="0" fontId="18" fillId="0" borderId="4" applyNumberFormat="0" applyFill="0" applyAlignment="0" applyProtection="0">
      <alignment vertical="center"/>
    </xf>
    <xf numFmtId="0" fontId="19" fillId="0" borderId="5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3" borderId="6" applyNumberFormat="0" applyAlignment="0" applyProtection="0">
      <alignment vertical="center"/>
    </xf>
    <xf numFmtId="0" fontId="21" fillId="4" borderId="7" applyNumberFormat="0" applyAlignment="0" applyProtection="0">
      <alignment vertical="center"/>
    </xf>
    <xf numFmtId="0" fontId="22" fillId="4" borderId="6" applyNumberFormat="0" applyAlignment="0" applyProtection="0">
      <alignment vertical="center"/>
    </xf>
    <xf numFmtId="0" fontId="23" fillId="5" borderId="8" applyNumberFormat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25" fillId="0" borderId="10" applyNumberFormat="0" applyFill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31" fillId="0" borderId="0" applyBorder="0"/>
    <xf numFmtId="0" fontId="32" fillId="0" borderId="0" applyBorder="0">
      <alignment vertical="center"/>
    </xf>
    <xf numFmtId="0" fontId="0" fillId="0" borderId="0" applyBorder="0">
      <alignment vertical="center"/>
    </xf>
    <xf numFmtId="0" fontId="32" fillId="0" borderId="0" applyBorder="0"/>
    <xf numFmtId="0" fontId="32" fillId="0" borderId="0" applyBorder="0">
      <alignment vertical="center"/>
    </xf>
    <xf numFmtId="0" fontId="0" fillId="0" borderId="0">
      <alignment vertical="center"/>
    </xf>
  </cellStyleXfs>
  <cellXfs count="18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3" fillId="0" borderId="0" xfId="0" applyFont="1" applyFill="1" applyAlignment="1">
      <alignment horizontal="center" vertical="center" wrapText="1"/>
    </xf>
    <xf numFmtId="0" fontId="3" fillId="0" borderId="0" xfId="0" applyFont="1" applyFill="1" applyAlignment="1">
      <alignment horizontal="center" vertical="center"/>
    </xf>
    <xf numFmtId="0" fontId="4" fillId="0" borderId="0" xfId="0" applyFont="1" applyFill="1" applyAlignment="1">
      <alignment horizontal="left" vertical="center" wrapText="1"/>
    </xf>
    <xf numFmtId="0" fontId="4" fillId="0" borderId="0" xfId="0" applyFont="1" applyFill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9" fillId="0" borderId="2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vertical="center" wrapText="1"/>
    </xf>
    <xf numFmtId="0" fontId="11" fillId="0" borderId="0" xfId="0" applyFont="1" applyFill="1" applyAlignment="1">
      <alignment horizontal="center" vertical="top" wrapText="1"/>
    </xf>
  </cellXfs>
  <cellStyles count="5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灯具目录." xfId="49"/>
    <cellStyle name="常规 10 2" xfId="50"/>
    <cellStyle name="常规 5" xfId="51"/>
    <cellStyle name="常规_Sheet1" xfId="52"/>
    <cellStyle name="常规 2 7" xfId="53"/>
    <cellStyle name="常规 3" xfId="54"/>
  </cellStyles>
  <dxfs count="10"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1" defaultTableStyle="TableStyleMedium2" defaultPivotStyle="PivotStylePreset2_Accent1">
    <tableStyle name="PivotStylePreset2_Accent1" table="0" count="10" xr9:uid="{267968C8-6FFD-4C36-ACC1-9EA1FD1885CA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3"/>
  <sheetViews>
    <sheetView tabSelected="1" zoomScale="70" zoomScaleNormal="70" topLeftCell="A23" workbookViewId="0">
      <selection activeCell="G34" sqref="G34"/>
    </sheetView>
  </sheetViews>
  <sheetFormatPr defaultColWidth="9.63636363636364" defaultRowHeight="14"/>
  <cols>
    <col min="1" max="1" width="6.72727272727273" style="3" customWidth="1"/>
    <col min="2" max="2" width="11.5454545454545" style="3" customWidth="1"/>
    <col min="3" max="3" width="23" style="3" customWidth="1"/>
    <col min="4" max="4" width="74.9" style="5" customWidth="1"/>
    <col min="5" max="6" width="6.75454545454545" style="6" customWidth="1"/>
    <col min="7" max="7" width="33.6" style="3" customWidth="1"/>
    <col min="8" max="9" width="11.6272727272727" style="3" customWidth="1"/>
    <col min="10" max="12" width="9" style="3"/>
    <col min="13" max="13" width="12.8909090909091" style="3"/>
    <col min="14" max="16370" width="9" style="3"/>
    <col min="16371" max="16384" width="9.63636363636364" style="3"/>
  </cols>
  <sheetData>
    <row r="1" s="1" customFormat="1" ht="41" customHeight="1" spans="1:9">
      <c r="A1" s="7" t="s">
        <v>0</v>
      </c>
      <c r="B1" s="7"/>
      <c r="C1" s="7"/>
      <c r="D1" s="8"/>
      <c r="E1" s="7"/>
      <c r="F1" s="7"/>
      <c r="G1" s="7"/>
      <c r="H1" s="7"/>
      <c r="I1" s="7"/>
    </row>
    <row r="2" s="2" customFormat="1" ht="32.1" customHeight="1" spans="1:9">
      <c r="A2" s="9" t="s">
        <v>1</v>
      </c>
      <c r="B2" s="9" t="s">
        <v>2</v>
      </c>
      <c r="C2" s="9" t="s">
        <v>3</v>
      </c>
      <c r="D2" s="9" t="s">
        <v>4</v>
      </c>
      <c r="E2" s="9" t="s">
        <v>5</v>
      </c>
      <c r="F2" s="9" t="s">
        <v>6</v>
      </c>
      <c r="G2" s="9" t="s">
        <v>7</v>
      </c>
      <c r="H2" s="9" t="s">
        <v>8</v>
      </c>
      <c r="I2" s="9" t="s">
        <v>9</v>
      </c>
    </row>
    <row r="3" s="3" customFormat="1" ht="30" customHeight="1" spans="1:9">
      <c r="A3" s="9" t="s">
        <v>10</v>
      </c>
      <c r="B3" s="9"/>
      <c r="C3" s="9"/>
      <c r="D3" s="10"/>
      <c r="E3" s="9"/>
      <c r="F3" s="9"/>
      <c r="G3" s="9"/>
      <c r="H3" s="9"/>
      <c r="I3" s="9"/>
    </row>
    <row r="4" s="3" customFormat="1" ht="35" customHeight="1" spans="1:9">
      <c r="A4" s="9" t="s">
        <v>11</v>
      </c>
      <c r="B4" s="9"/>
      <c r="C4" s="9"/>
      <c r="D4" s="10"/>
      <c r="E4" s="9"/>
      <c r="F4" s="9"/>
      <c r="G4" s="9"/>
      <c r="H4" s="9"/>
      <c r="I4" s="9"/>
    </row>
    <row r="5" ht="136" customHeight="1" spans="1:9">
      <c r="A5" s="11">
        <v>1</v>
      </c>
      <c r="B5" s="11" t="s">
        <v>12</v>
      </c>
      <c r="C5" s="11" t="s">
        <v>13</v>
      </c>
      <c r="D5" s="12" t="s">
        <v>14</v>
      </c>
      <c r="E5" s="11">
        <v>11</v>
      </c>
      <c r="F5" s="11" t="s">
        <v>15</v>
      </c>
      <c r="G5" s="11" t="str">
        <f>_xlfn.DISPIMG("ID_3349CE76B1614C17ABFA68AEA0FC80A8",1)</f>
        <v>=DISPIMG("ID_3349CE76B1614C17ABFA68AEA0FC80A8",1)</v>
      </c>
      <c r="H5" s="13"/>
      <c r="I5" s="11">
        <f t="shared" ref="I5:I12" si="0">H5*E5</f>
        <v>0</v>
      </c>
    </row>
    <row r="6" ht="39" customHeight="1" spans="1:9">
      <c r="A6" s="9" t="s">
        <v>16</v>
      </c>
      <c r="B6" s="9"/>
      <c r="C6" s="9"/>
      <c r="D6" s="10"/>
      <c r="E6" s="9"/>
      <c r="F6" s="9"/>
      <c r="G6" s="9"/>
      <c r="H6" s="9"/>
      <c r="I6" s="9">
        <f t="shared" si="0"/>
        <v>0</v>
      </c>
    </row>
    <row r="7" ht="150" customHeight="1" spans="1:9">
      <c r="A7" s="11">
        <v>2</v>
      </c>
      <c r="B7" s="11" t="s">
        <v>17</v>
      </c>
      <c r="C7" s="11" t="s">
        <v>18</v>
      </c>
      <c r="D7" s="12" t="s">
        <v>19</v>
      </c>
      <c r="E7" s="11">
        <v>23</v>
      </c>
      <c r="F7" s="11" t="s">
        <v>20</v>
      </c>
      <c r="G7" s="11" t="str">
        <f>_xlfn.DISPIMG("ID_17000571FC9F4CDBA6CC77A42019B288",1)</f>
        <v>=DISPIMG("ID_17000571FC9F4CDBA6CC77A42019B288",1)</v>
      </c>
      <c r="H7" s="13"/>
      <c r="I7" s="11">
        <f t="shared" si="0"/>
        <v>0</v>
      </c>
    </row>
    <row r="8" ht="164" customHeight="1" spans="1:9">
      <c r="A8" s="11">
        <v>3</v>
      </c>
      <c r="B8" s="11" t="s">
        <v>21</v>
      </c>
      <c r="C8" s="11" t="s">
        <v>22</v>
      </c>
      <c r="D8" s="12" t="s">
        <v>23</v>
      </c>
      <c r="E8" s="11">
        <v>13</v>
      </c>
      <c r="F8" s="11" t="s">
        <v>15</v>
      </c>
      <c r="G8" s="11" t="str">
        <f>_xlfn.DISPIMG("ID_3FBA45F53CBB4B939A53D4E5526F8FEE",1)</f>
        <v>=DISPIMG("ID_3FBA45F53CBB4B939A53D4E5526F8FEE",1)</v>
      </c>
      <c r="H8" s="13"/>
      <c r="I8" s="11">
        <f t="shared" si="0"/>
        <v>0</v>
      </c>
    </row>
    <row r="9" s="4" customFormat="1" ht="145" customHeight="1" spans="1:9">
      <c r="A9" s="11">
        <v>4</v>
      </c>
      <c r="B9" s="11" t="s">
        <v>24</v>
      </c>
      <c r="C9" s="11" t="s">
        <v>22</v>
      </c>
      <c r="D9" s="12" t="s">
        <v>25</v>
      </c>
      <c r="E9" s="11">
        <v>7</v>
      </c>
      <c r="F9" s="11" t="s">
        <v>15</v>
      </c>
      <c r="G9" s="11" t="str">
        <f>_xlfn.DISPIMG("ID_B3E51179A0B84850A5D6A50BC39CCC68",1)</f>
        <v>=DISPIMG("ID_B3E51179A0B84850A5D6A50BC39CCC68",1)</v>
      </c>
      <c r="H9" s="13"/>
      <c r="I9" s="11">
        <f t="shared" si="0"/>
        <v>0</v>
      </c>
    </row>
    <row r="10" s="4" customFormat="1" ht="145" customHeight="1" spans="1:9">
      <c r="A10" s="11">
        <v>5</v>
      </c>
      <c r="B10" s="11" t="s">
        <v>26</v>
      </c>
      <c r="C10" s="11" t="s">
        <v>27</v>
      </c>
      <c r="D10" s="12" t="s">
        <v>28</v>
      </c>
      <c r="E10" s="11">
        <v>2</v>
      </c>
      <c r="F10" s="11" t="s">
        <v>20</v>
      </c>
      <c r="G10" s="11" t="str">
        <f>_xlfn.DISPIMG("ID_B572B1C8CC0D4FBF9CA31C8D9237D978",1)</f>
        <v>=DISPIMG("ID_B572B1C8CC0D4FBF9CA31C8D9237D978",1)</v>
      </c>
      <c r="H10" s="13"/>
      <c r="I10" s="11">
        <f t="shared" si="0"/>
        <v>0</v>
      </c>
    </row>
    <row r="11" s="4" customFormat="1" ht="130" customHeight="1" spans="1:9">
      <c r="A11" s="11">
        <v>6</v>
      </c>
      <c r="B11" s="11" t="s">
        <v>29</v>
      </c>
      <c r="C11" s="11" t="s">
        <v>30</v>
      </c>
      <c r="D11" s="12" t="s">
        <v>31</v>
      </c>
      <c r="E11" s="11">
        <v>8</v>
      </c>
      <c r="F11" s="11" t="s">
        <v>20</v>
      </c>
      <c r="G11" s="11" t="str">
        <f>_xlfn.DISPIMG("ID_A7547B4C56D148328A496045CA3AB8AB",1)</f>
        <v>=DISPIMG("ID_A7547B4C56D148328A496045CA3AB8AB",1)</v>
      </c>
      <c r="H11" s="13"/>
      <c r="I11" s="11">
        <f t="shared" si="0"/>
        <v>0</v>
      </c>
    </row>
    <row r="12" s="4" customFormat="1" ht="155" customHeight="1" spans="1:9">
      <c r="A12" s="11">
        <v>7</v>
      </c>
      <c r="B12" s="11" t="s">
        <v>24</v>
      </c>
      <c r="C12" s="11" t="s">
        <v>32</v>
      </c>
      <c r="D12" s="12" t="s">
        <v>33</v>
      </c>
      <c r="E12" s="11">
        <v>2</v>
      </c>
      <c r="F12" s="11" t="s">
        <v>15</v>
      </c>
      <c r="G12" s="11" t="str">
        <f>_xlfn.DISPIMG("ID_35B9D06E90D347DF91067413315E67BA",1)</f>
        <v>=DISPIMG("ID_35B9D06E90D347DF91067413315E67BA",1)</v>
      </c>
      <c r="H12" s="13"/>
      <c r="I12" s="11">
        <f t="shared" si="0"/>
        <v>0</v>
      </c>
    </row>
    <row r="13" s="4" customFormat="1" ht="39" customHeight="1" spans="1:9">
      <c r="A13" s="9" t="s">
        <v>34</v>
      </c>
      <c r="B13" s="9"/>
      <c r="C13" s="9"/>
      <c r="D13" s="10"/>
      <c r="E13" s="9"/>
      <c r="F13" s="9"/>
      <c r="G13" s="9"/>
      <c r="H13" s="9"/>
      <c r="I13" s="9"/>
    </row>
    <row r="14" s="4" customFormat="1" ht="108" customHeight="1" spans="1:9">
      <c r="A14" s="11">
        <v>8</v>
      </c>
      <c r="B14" s="11" t="s">
        <v>35</v>
      </c>
      <c r="C14" s="11" t="s">
        <v>36</v>
      </c>
      <c r="D14" s="14" t="s">
        <v>28</v>
      </c>
      <c r="E14" s="11">
        <v>1</v>
      </c>
      <c r="F14" s="11" t="s">
        <v>20</v>
      </c>
      <c r="G14" s="11" t="str">
        <f>_xlfn.DISPIMG("ID_CA6F470808D942EE83EDB7788AB62EAE",1)</f>
        <v>=DISPIMG("ID_CA6F470808D942EE83EDB7788AB62EAE",1)</v>
      </c>
      <c r="H14" s="11"/>
      <c r="I14" s="11">
        <f>H14*E14</f>
        <v>0</v>
      </c>
    </row>
    <row r="15" s="4" customFormat="1" ht="130" customHeight="1" spans="1:9">
      <c r="A15" s="11">
        <v>9</v>
      </c>
      <c r="B15" s="11" t="s">
        <v>37</v>
      </c>
      <c r="C15" s="11" t="s">
        <v>30</v>
      </c>
      <c r="D15" s="12" t="s">
        <v>31</v>
      </c>
      <c r="E15" s="11">
        <v>4</v>
      </c>
      <c r="F15" s="11" t="s">
        <v>20</v>
      </c>
      <c r="G15" s="11" t="str">
        <f>_xlfn.DISPIMG("ID_CE0073A1158C4D9292D2287C49B8FF9E",1)</f>
        <v>=DISPIMG("ID_CE0073A1158C4D9292D2287C49B8FF9E",1)</v>
      </c>
      <c r="H15" s="11"/>
      <c r="I15" s="11">
        <f>H15*E15</f>
        <v>0</v>
      </c>
    </row>
    <row r="16" s="4" customFormat="1" ht="104" customHeight="1" spans="1:9">
      <c r="A16" s="11">
        <v>10</v>
      </c>
      <c r="B16" s="11" t="s">
        <v>38</v>
      </c>
      <c r="C16" s="11" t="s">
        <v>39</v>
      </c>
      <c r="D16" s="14" t="s">
        <v>40</v>
      </c>
      <c r="E16" s="11">
        <v>1</v>
      </c>
      <c r="F16" s="11" t="s">
        <v>20</v>
      </c>
      <c r="G16" s="11" t="str">
        <f>_xlfn.DISPIMG("ID_63D411D6A9D441A0AA6C56C37EF8FA2F",1)</f>
        <v>=DISPIMG("ID_63D411D6A9D441A0AA6C56C37EF8FA2F",1)</v>
      </c>
      <c r="H16" s="11"/>
      <c r="I16" s="11">
        <f>H16*E16</f>
        <v>0</v>
      </c>
    </row>
    <row r="17" s="4" customFormat="1" ht="106" customHeight="1" spans="1:9">
      <c r="A17" s="11">
        <v>11</v>
      </c>
      <c r="B17" s="11" t="s">
        <v>41</v>
      </c>
      <c r="C17" s="11" t="s">
        <v>30</v>
      </c>
      <c r="D17" s="14" t="s">
        <v>42</v>
      </c>
      <c r="E17" s="11">
        <v>6</v>
      </c>
      <c r="F17" s="11" t="s">
        <v>20</v>
      </c>
      <c r="G17" s="11"/>
      <c r="H17" s="11"/>
      <c r="I17" s="11">
        <f>H17*E17</f>
        <v>0</v>
      </c>
    </row>
    <row r="18" s="3" customFormat="1" ht="30" customHeight="1" spans="1:9">
      <c r="A18" s="9" t="s">
        <v>43</v>
      </c>
      <c r="B18" s="9"/>
      <c r="C18" s="9"/>
      <c r="D18" s="10"/>
      <c r="E18" s="9"/>
      <c r="F18" s="9"/>
      <c r="G18" s="9"/>
      <c r="H18" s="9"/>
      <c r="I18" s="9"/>
    </row>
    <row r="19" s="3" customFormat="1" ht="30" customHeight="1" spans="1:9">
      <c r="A19" s="9" t="s">
        <v>11</v>
      </c>
      <c r="B19" s="9"/>
      <c r="C19" s="9"/>
      <c r="D19" s="10"/>
      <c r="E19" s="9"/>
      <c r="F19" s="9"/>
      <c r="G19" s="9"/>
      <c r="H19" s="9"/>
      <c r="I19" s="9"/>
    </row>
    <row r="20" ht="145" customHeight="1" spans="1:9">
      <c r="A20" s="11">
        <v>12</v>
      </c>
      <c r="B20" s="11" t="s">
        <v>12</v>
      </c>
      <c r="C20" s="11" t="s">
        <v>13</v>
      </c>
      <c r="D20" s="12" t="s">
        <v>14</v>
      </c>
      <c r="E20" s="11">
        <v>10</v>
      </c>
      <c r="F20" s="11" t="s">
        <v>15</v>
      </c>
      <c r="G20" s="11" t="str">
        <f>_xlfn.DISPIMG("ID_CB1D72771B8A4F8792FC570D8D7DBAD1",1)</f>
        <v>=DISPIMG("ID_CB1D72771B8A4F8792FC570D8D7DBAD1",1)</v>
      </c>
      <c r="H20" s="13"/>
      <c r="I20" s="11">
        <f>H20*E20</f>
        <v>0</v>
      </c>
    </row>
    <row r="21" ht="36" customHeight="1" spans="1:9">
      <c r="A21" s="9" t="s">
        <v>16</v>
      </c>
      <c r="B21" s="9"/>
      <c r="C21" s="9"/>
      <c r="D21" s="10"/>
      <c r="E21" s="9"/>
      <c r="F21" s="9"/>
      <c r="G21" s="9"/>
      <c r="H21" s="9"/>
      <c r="I21" s="9">
        <f>H21*E21</f>
        <v>0</v>
      </c>
    </row>
    <row r="22" ht="108" customHeight="1" spans="1:9">
      <c r="A22" s="11">
        <v>13</v>
      </c>
      <c r="B22" s="11" t="s">
        <v>17</v>
      </c>
      <c r="C22" s="11" t="s">
        <v>18</v>
      </c>
      <c r="D22" s="12" t="s">
        <v>19</v>
      </c>
      <c r="E22" s="11">
        <v>65</v>
      </c>
      <c r="F22" s="11" t="s">
        <v>20</v>
      </c>
      <c r="G22" s="11" t="str">
        <f>_xlfn.DISPIMG("ID_BD809BBED40041C5BCD58FDD42F4EAB9",1)</f>
        <v>=DISPIMG("ID_BD809BBED40041C5BCD58FDD42F4EAB9",1)</v>
      </c>
      <c r="H22" s="13"/>
      <c r="I22" s="11">
        <f>H22*E22</f>
        <v>0</v>
      </c>
    </row>
    <row r="23" ht="155" customHeight="1" spans="1:9">
      <c r="A23" s="11">
        <v>14</v>
      </c>
      <c r="B23" s="11" t="s">
        <v>21</v>
      </c>
      <c r="C23" s="11" t="s">
        <v>22</v>
      </c>
      <c r="D23" s="12" t="s">
        <v>33</v>
      </c>
      <c r="E23" s="11">
        <v>30</v>
      </c>
      <c r="F23" s="11" t="s">
        <v>15</v>
      </c>
      <c r="G23" s="11" t="str">
        <f>_xlfn.DISPIMG("ID_B3D2E7C3FEB44709879FD076BAB8F303",1)</f>
        <v>=DISPIMG("ID_B3D2E7C3FEB44709879FD076BAB8F303",1)</v>
      </c>
      <c r="H23" s="13"/>
      <c r="I23" s="11">
        <f t="shared" ref="I23:I28" si="1">H23*E23</f>
        <v>0</v>
      </c>
    </row>
    <row r="24" ht="155" customHeight="1" spans="1:9">
      <c r="A24" s="11">
        <v>15</v>
      </c>
      <c r="B24" s="11" t="s">
        <v>24</v>
      </c>
      <c r="C24" s="11" t="s">
        <v>22</v>
      </c>
      <c r="D24" s="12" t="s">
        <v>33</v>
      </c>
      <c r="E24" s="11">
        <v>10</v>
      </c>
      <c r="F24" s="11" t="s">
        <v>15</v>
      </c>
      <c r="G24" s="11" t="str">
        <f>_xlfn.DISPIMG("ID_F68BFD3DAE664D8DBA78B33FEADEF25E",1)</f>
        <v>=DISPIMG("ID_F68BFD3DAE664D8DBA78B33FEADEF25E",1)</v>
      </c>
      <c r="H24" s="13"/>
      <c r="I24" s="11">
        <f t="shared" si="1"/>
        <v>0</v>
      </c>
    </row>
    <row r="25" ht="42" customHeight="1" spans="1:9">
      <c r="A25" s="9" t="s">
        <v>44</v>
      </c>
      <c r="B25" s="9"/>
      <c r="C25" s="9"/>
      <c r="D25" s="10"/>
      <c r="E25" s="9"/>
      <c r="F25" s="9"/>
      <c r="G25" s="9"/>
      <c r="H25" s="9"/>
      <c r="I25" s="9">
        <f t="shared" si="1"/>
        <v>0</v>
      </c>
    </row>
    <row r="26" s="4" customFormat="1" ht="134" customHeight="1" spans="1:9">
      <c r="A26" s="11">
        <v>16</v>
      </c>
      <c r="B26" s="11" t="s">
        <v>35</v>
      </c>
      <c r="C26" s="11" t="s">
        <v>45</v>
      </c>
      <c r="D26" s="14" t="s">
        <v>28</v>
      </c>
      <c r="E26" s="11">
        <v>1</v>
      </c>
      <c r="F26" s="11" t="s">
        <v>20</v>
      </c>
      <c r="G26" s="11" t="str">
        <f>_xlfn.DISPIMG("ID_DB30F395291540BAAF4B9F8893B2D769",1)</f>
        <v>=DISPIMG("ID_DB30F395291540BAAF4B9F8893B2D769",1)</v>
      </c>
      <c r="H26" s="11"/>
      <c r="I26" s="11">
        <f t="shared" si="1"/>
        <v>0</v>
      </c>
    </row>
    <row r="27" s="4" customFormat="1" ht="130" customHeight="1" spans="1:9">
      <c r="A27" s="11">
        <v>17</v>
      </c>
      <c r="B27" s="11" t="s">
        <v>37</v>
      </c>
      <c r="C27" s="11" t="s">
        <v>30</v>
      </c>
      <c r="D27" s="12" t="s">
        <v>31</v>
      </c>
      <c r="E27" s="11">
        <v>8</v>
      </c>
      <c r="F27" s="11" t="s">
        <v>20</v>
      </c>
      <c r="G27" s="11" t="str">
        <f>_xlfn.DISPIMG("ID_BAF0FEDD67C045B3B5561ACA85EDEDB9",1)</f>
        <v>=DISPIMG("ID_BAF0FEDD67C045B3B5561ACA85EDEDB9",1)</v>
      </c>
      <c r="H27" s="11"/>
      <c r="I27" s="11">
        <f t="shared" si="1"/>
        <v>0</v>
      </c>
    </row>
    <row r="28" s="4" customFormat="1" ht="155" customHeight="1" spans="1:9">
      <c r="A28" s="11">
        <v>18</v>
      </c>
      <c r="B28" s="11" t="s">
        <v>24</v>
      </c>
      <c r="C28" s="11" t="s">
        <v>32</v>
      </c>
      <c r="D28" s="12" t="s">
        <v>33</v>
      </c>
      <c r="E28" s="11">
        <v>1</v>
      </c>
      <c r="F28" s="11" t="s">
        <v>15</v>
      </c>
      <c r="G28" s="11" t="str">
        <f>_xlfn.DISPIMG("ID_A9D1DCDFEF4E4B3DAB165D27F2F548E2",1)</f>
        <v>=DISPIMG("ID_A9D1DCDFEF4E4B3DAB165D27F2F548E2",1)</v>
      </c>
      <c r="H28" s="13"/>
      <c r="I28" s="11">
        <f t="shared" si="1"/>
        <v>0</v>
      </c>
    </row>
    <row r="29" ht="33" customHeight="1" spans="1:9">
      <c r="A29" s="9" t="s">
        <v>46</v>
      </c>
      <c r="B29" s="9"/>
      <c r="C29" s="9"/>
      <c r="D29" s="10"/>
      <c r="E29" s="9"/>
      <c r="F29" s="9"/>
      <c r="G29" s="9"/>
      <c r="H29" s="9"/>
      <c r="I29" s="9">
        <f t="shared" ref="I26:I36" si="2">H29*E29</f>
        <v>0</v>
      </c>
    </row>
    <row r="30" ht="164" customHeight="1" spans="1:9">
      <c r="A30" s="11">
        <v>19</v>
      </c>
      <c r="B30" s="11" t="s">
        <v>47</v>
      </c>
      <c r="C30" s="15" t="s">
        <v>48</v>
      </c>
      <c r="D30" s="14" t="s">
        <v>49</v>
      </c>
      <c r="E30" s="11">
        <v>3</v>
      </c>
      <c r="F30" s="11" t="s">
        <v>15</v>
      </c>
      <c r="G30" s="11" t="str">
        <f>_xlfn.DISPIMG("ID_0B990C8B7583499EBB4D4283AE7AD2E3",1)</f>
        <v>=DISPIMG("ID_0B990C8B7583499EBB4D4283AE7AD2E3",1)</v>
      </c>
      <c r="H30" s="13"/>
      <c r="I30" s="11">
        <f t="shared" si="2"/>
        <v>0</v>
      </c>
    </row>
    <row r="31" ht="170" customHeight="1" spans="1:9">
      <c r="A31" s="11">
        <v>20</v>
      </c>
      <c r="B31" s="11" t="s">
        <v>24</v>
      </c>
      <c r="C31" s="11" t="s">
        <v>50</v>
      </c>
      <c r="D31" s="14" t="s">
        <v>51</v>
      </c>
      <c r="E31" s="11">
        <v>3</v>
      </c>
      <c r="F31" s="11" t="s">
        <v>20</v>
      </c>
      <c r="G31" s="11" t="str">
        <f>_xlfn.DISPIMG("ID_F8139E75E9464E81802175DF2AF30F04",1)</f>
        <v>=DISPIMG("ID_F8139E75E9464E81802175DF2AF30F04",1)</v>
      </c>
      <c r="H31" s="13"/>
      <c r="I31" s="11">
        <f t="shared" si="2"/>
        <v>0</v>
      </c>
    </row>
    <row r="32" ht="40" customHeight="1" spans="1:9">
      <c r="A32" s="9" t="s">
        <v>52</v>
      </c>
      <c r="B32" s="9"/>
      <c r="C32" s="9"/>
      <c r="D32" s="10"/>
      <c r="E32" s="9"/>
      <c r="F32" s="9"/>
      <c r="G32" s="9"/>
      <c r="H32" s="9"/>
      <c r="I32" s="9">
        <f t="shared" si="2"/>
        <v>0</v>
      </c>
    </row>
    <row r="33" ht="184" customHeight="1" spans="1:9">
      <c r="A33" s="11">
        <v>21</v>
      </c>
      <c r="B33" s="11" t="s">
        <v>47</v>
      </c>
      <c r="C33" s="11" t="s">
        <v>53</v>
      </c>
      <c r="D33" s="14" t="s">
        <v>49</v>
      </c>
      <c r="E33" s="11">
        <v>2</v>
      </c>
      <c r="F33" s="11" t="s">
        <v>15</v>
      </c>
      <c r="G33" s="11" t="str">
        <f>_xlfn.DISPIMG("ID_E8DA963628DB4CE5915B507D932B126A",1)</f>
        <v>=DISPIMG("ID_E8DA963628DB4CE5915B507D932B126A",1)</v>
      </c>
      <c r="H33" s="13"/>
      <c r="I33" s="11">
        <f t="shared" si="2"/>
        <v>0</v>
      </c>
    </row>
    <row r="34" ht="170" customHeight="1" spans="1:9">
      <c r="A34" s="11">
        <v>22</v>
      </c>
      <c r="B34" s="11" t="s">
        <v>24</v>
      </c>
      <c r="C34" s="11" t="s">
        <v>50</v>
      </c>
      <c r="D34" s="14" t="s">
        <v>51</v>
      </c>
      <c r="E34" s="11">
        <v>2</v>
      </c>
      <c r="F34" s="11" t="s">
        <v>20</v>
      </c>
      <c r="G34" s="11" t="str">
        <f>_xlfn.DISPIMG("ID_F5AAF92887B5477DB870E99C4F74AB39",1)</f>
        <v>=DISPIMG("ID_F5AAF92887B5477DB870E99C4F74AB39",1)</v>
      </c>
      <c r="H34" s="13"/>
      <c r="I34" s="11">
        <f t="shared" si="2"/>
        <v>0</v>
      </c>
    </row>
    <row r="35" ht="27" customHeight="1" spans="1:9">
      <c r="A35" s="9" t="s">
        <v>54</v>
      </c>
      <c r="B35" s="9"/>
      <c r="C35" s="9"/>
      <c r="D35" s="9"/>
      <c r="E35" s="16"/>
      <c r="F35" s="16"/>
      <c r="G35" s="9">
        <f>I5+I7+I8+I9+I10+I11++I12+I14+I15+I16+I17+I20+I22+I23+I24+I26+I27+I28+I30+I31+I33+I34</f>
        <v>0</v>
      </c>
      <c r="H35" s="9"/>
      <c r="I35" s="9"/>
    </row>
    <row r="36" ht="59.1" customHeight="1" spans="3:3">
      <c r="C36" s="17"/>
    </row>
    <row r="37" ht="59.1" customHeight="1" spans="3:3">
      <c r="C37" s="17"/>
    </row>
    <row r="38" ht="59.1" customHeight="1" spans="3:3">
      <c r="C38" s="17"/>
    </row>
    <row r="39" ht="59.1" customHeight="1" spans="3:3">
      <c r="C39" s="17"/>
    </row>
    <row r="40" ht="59.1" customHeight="1" spans="3:3">
      <c r="C40" s="17"/>
    </row>
    <row r="41" ht="59.1" customHeight="1" spans="3:3">
      <c r="C41" s="17"/>
    </row>
    <row r="42" ht="59.1" customHeight="1" spans="3:3">
      <c r="C42" s="17"/>
    </row>
    <row r="43" ht="59.1" customHeight="1" spans="3:3">
      <c r="C43" s="17"/>
    </row>
    <row r="44" ht="59.1" customHeight="1" spans="3:3">
      <c r="C44" s="17"/>
    </row>
    <row r="45" ht="59.1" customHeight="1" spans="3:3">
      <c r="C45" s="17"/>
    </row>
    <row r="46" ht="59.1" customHeight="1" spans="3:3">
      <c r="C46" s="17"/>
    </row>
    <row r="47" ht="59.1" customHeight="1" spans="3:3">
      <c r="C47" s="17"/>
    </row>
    <row r="48" ht="59.1" customHeight="1" spans="3:3">
      <c r="C48" s="17"/>
    </row>
    <row r="49" ht="59.1" customHeight="1" spans="3:3">
      <c r="C49" s="17"/>
    </row>
    <row r="50" ht="59.1" customHeight="1" spans="3:3">
      <c r="C50" s="17"/>
    </row>
    <row r="51" ht="59.1" customHeight="1" spans="3:3">
      <c r="C51" s="17"/>
    </row>
    <row r="52" ht="59.1" customHeight="1" spans="3:3">
      <c r="C52" s="17"/>
    </row>
    <row r="53" ht="59.1" customHeight="1"/>
  </sheetData>
  <mergeCells count="14">
    <mergeCell ref="A1:I1"/>
    <mergeCell ref="A3:I3"/>
    <mergeCell ref="A4:I4"/>
    <mergeCell ref="A6:I6"/>
    <mergeCell ref="A13:I13"/>
    <mergeCell ref="A18:I18"/>
    <mergeCell ref="A19:I19"/>
    <mergeCell ref="A21:I21"/>
    <mergeCell ref="A25:I25"/>
    <mergeCell ref="A29:I29"/>
    <mergeCell ref="A32:I32"/>
    <mergeCell ref="A35:D35"/>
    <mergeCell ref="G35:I35"/>
    <mergeCell ref="G16:G17"/>
  </mergeCells>
  <pageMargins left="0.275" right="0.196527777777778" top="0.354166666666667" bottom="0.354166666666667" header="0.313888888888889" footer="0.156944444444444"/>
  <pageSetup paperSize="9" scale="68" orientation="portrait"/>
  <headerFooter>
    <oddFooter>&amp;C第 &amp;P 页，共 &amp;N 页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iPhone</dc:creator>
  <cp:lastModifiedBy>夜丶长枫</cp:lastModifiedBy>
  <dcterms:created xsi:type="dcterms:W3CDTF">2020-01-10T19:24:00Z</dcterms:created>
  <dcterms:modified xsi:type="dcterms:W3CDTF">2024-12-03T15:14:26Z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2052-12.1.0.18912</vt:lpwstr>
  </property>
  <property fmtid="{D5CDD505-2E9C-101B-9397-08002B2CF9AE}" pid="3" name="ICV">
    <vt:lpwstr>3A728B54334F43E58AA6F835E40818A9_13</vt:lpwstr>
  </property>
</Properties>
</file>